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2" windowWidth="13512" windowHeight="7428" activeTab="0"/>
  </bookViews>
  <sheets>
    <sheet name="Handicap" sheetId="1" r:id="rId1"/>
  </sheets>
  <externalReferences>
    <externalReference r:id="rId4"/>
    <externalReference r:id="rId5"/>
  </externalReferences>
  <definedNames>
    <definedName name="_xlnm.Print_Area" localSheetId="0">'Handicap'!$A$1:$Q$31</definedName>
  </definedNames>
  <calcPr fullCalcOnLoad="1"/>
</workbook>
</file>

<file path=xl/sharedStrings.xml><?xml version="1.0" encoding="utf-8"?>
<sst xmlns="http://schemas.openxmlformats.org/spreadsheetml/2006/main" count="20" uniqueCount="19">
  <si>
    <t>Handicap</t>
  </si>
  <si>
    <t>Nom - Prénom</t>
  </si>
  <si>
    <t>Total
antérieur</t>
  </si>
  <si>
    <t>Handicap
Journée</t>
  </si>
  <si>
    <t>Total
Scratch
série 1</t>
  </si>
  <si>
    <t>Total
Scratch
série 2</t>
  </si>
  <si>
    <t>Total
Sratch
Journée</t>
  </si>
  <si>
    <t>Moyenne
Scratch
Journée</t>
  </si>
  <si>
    <t>Total
Handicap
Journée</t>
  </si>
  <si>
    <t>Moyenne
Handicap
Journée</t>
  </si>
  <si>
    <t>Total
Sratch
cumulé</t>
  </si>
  <si>
    <t>Moyenne
Totale</t>
  </si>
  <si>
    <t>Nombre
Parties</t>
  </si>
  <si>
    <t>Mise à jour</t>
  </si>
  <si>
    <t>Meilleure
Ligne</t>
  </si>
  <si>
    <t>Meilleure
Série</t>
  </si>
  <si>
    <t>Calcul</t>
  </si>
  <si>
    <t xml:space="preserve"> </t>
  </si>
  <si>
    <t>1 ère Période - 2 ème Journée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</si>
</sst>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\ &quot;€&quot;"/>
    <numFmt numFmtId="166" formatCode="#,##0.0\ &quot;€&quot;"/>
    <numFmt numFmtId="167" formatCode="#,##0\ &quot;€&quot;"/>
    <numFmt numFmtId="168" formatCode="[$-40C]dddd\ d\ mmmm\ yyyy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24" fillId="2" borderId="0" applyNumberFormat="0" applyBorder="0" applyAlignment="0" applyProtection="0"/>
    <xf numFmtId="43" fontId="24" fillId="3" borderId="0" applyNumberFormat="0" applyBorder="0" applyAlignment="0" applyProtection="0"/>
    <xf numFmtId="43" fontId="24" fillId="4" borderId="0" applyNumberFormat="0" applyBorder="0" applyAlignment="0" applyProtection="0"/>
    <xf numFmtId="43" fontId="24" fillId="5" borderId="0" applyNumberFormat="0" applyBorder="0" applyAlignment="0" applyProtection="0"/>
    <xf numFmtId="43" fontId="24" fillId="6" borderId="0" applyNumberFormat="0" applyBorder="0" applyAlignment="0" applyProtection="0"/>
    <xf numFmtId="43" fontId="24" fillId="7" borderId="0" applyNumberFormat="0" applyBorder="0" applyAlignment="0" applyProtection="0"/>
    <xf numFmtId="43" fontId="24" fillId="8" borderId="0" applyNumberFormat="0" applyBorder="0" applyAlignment="0" applyProtection="0"/>
    <xf numFmtId="43" fontId="24" fillId="9" borderId="0" applyNumberFormat="0" applyBorder="0" applyAlignment="0" applyProtection="0"/>
    <xf numFmtId="43" fontId="24" fillId="10" borderId="0" applyNumberFormat="0" applyBorder="0" applyAlignment="0" applyProtection="0"/>
    <xf numFmtId="43" fontId="24" fillId="11" borderId="0" applyNumberFormat="0" applyBorder="0" applyAlignment="0" applyProtection="0"/>
    <xf numFmtId="43" fontId="24" fillId="12" borderId="0" applyNumberFormat="0" applyBorder="0" applyAlignment="0" applyProtection="0"/>
    <xf numFmtId="43" fontId="24" fillId="13" borderId="0" applyNumberFormat="0" applyBorder="0" applyAlignment="0" applyProtection="0"/>
    <xf numFmtId="43" fontId="25" fillId="14" borderId="0" applyNumberFormat="0" applyBorder="0" applyAlignment="0" applyProtection="0"/>
    <xf numFmtId="43" fontId="25" fillId="15" borderId="0" applyNumberFormat="0" applyBorder="0" applyAlignment="0" applyProtection="0"/>
    <xf numFmtId="43" fontId="25" fillId="16" borderId="0" applyNumberFormat="0" applyBorder="0" applyAlignment="0" applyProtection="0"/>
    <xf numFmtId="43" fontId="25" fillId="17" borderId="0" applyNumberFormat="0" applyBorder="0" applyAlignment="0" applyProtection="0"/>
    <xf numFmtId="43" fontId="25" fillId="18" borderId="0" applyNumberFormat="0" applyBorder="0" applyAlignment="0" applyProtection="0"/>
    <xf numFmtId="43" fontId="25" fillId="19" borderId="0" applyNumberFormat="0" applyBorder="0" applyAlignment="0" applyProtection="0"/>
    <xf numFmtId="43" fontId="25" fillId="20" borderId="0" applyNumberFormat="0" applyBorder="0" applyAlignment="0" applyProtection="0"/>
    <xf numFmtId="43" fontId="25" fillId="21" borderId="0" applyNumberFormat="0" applyBorder="0" applyAlignment="0" applyProtection="0"/>
    <xf numFmtId="43" fontId="25" fillId="22" borderId="0" applyNumberFormat="0" applyBorder="0" applyAlignment="0" applyProtection="0"/>
    <xf numFmtId="43" fontId="25" fillId="23" borderId="0" applyNumberFormat="0" applyBorder="0" applyAlignment="0" applyProtection="0"/>
    <xf numFmtId="43" fontId="25" fillId="24" borderId="0" applyNumberFormat="0" applyBorder="0" applyAlignment="0" applyProtection="0"/>
    <xf numFmtId="43" fontId="25" fillId="25" borderId="0" applyNumberFormat="0" applyBorder="0" applyAlignment="0" applyProtection="0"/>
    <xf numFmtId="43" fontId="26" fillId="0" borderId="0" applyNumberFormat="0" applyFill="0" applyBorder="0" applyAlignment="0" applyProtection="0"/>
    <xf numFmtId="43" fontId="27" fillId="26" borderId="1" applyNumberFormat="0" applyAlignment="0" applyProtection="0"/>
    <xf numFmtId="43" fontId="28" fillId="0" borderId="2" applyNumberFormat="0" applyFill="0" applyAlignment="0" applyProtection="0"/>
    <xf numFmtId="43" fontId="0" fillId="27" borderId="3" applyNumberFormat="0" applyFont="0" applyAlignment="0" applyProtection="0"/>
    <xf numFmtId="43" fontId="29" fillId="28" borderId="1" applyNumberFormat="0" applyAlignment="0" applyProtection="0"/>
    <xf numFmtId="43" fontId="30" fillId="2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30" borderId="0" applyNumberFormat="0" applyBorder="0" applyAlignment="0" applyProtection="0"/>
    <xf numFmtId="43" fontId="0" fillId="0" borderId="0" applyFont="0" applyFill="0" applyBorder="0" applyAlignment="0" applyProtection="0"/>
    <xf numFmtId="43" fontId="32" fillId="31" borderId="0" applyNumberFormat="0" applyBorder="0" applyAlignment="0" applyProtection="0"/>
    <xf numFmtId="43" fontId="33" fillId="26" borderId="4" applyNumberFormat="0" applyAlignment="0" applyProtection="0"/>
    <xf numFmtId="43" fontId="34" fillId="0" borderId="0" applyNumberFormat="0" applyFill="0" applyBorder="0" applyAlignment="0" applyProtection="0"/>
    <xf numFmtId="43" fontId="35" fillId="0" borderId="0" applyNumberFormat="0" applyFill="0" applyBorder="0" applyAlignment="0" applyProtection="0"/>
    <xf numFmtId="43" fontId="36" fillId="0" borderId="5" applyNumberFormat="0" applyFill="0" applyAlignment="0" applyProtection="0"/>
    <xf numFmtId="43" fontId="37" fillId="0" borderId="6" applyNumberFormat="0" applyFill="0" applyAlignment="0" applyProtection="0"/>
    <xf numFmtId="43" fontId="38" fillId="0" borderId="7" applyNumberFormat="0" applyFill="0" applyAlignment="0" applyProtection="0"/>
    <xf numFmtId="43" fontId="38" fillId="0" borderId="0" applyNumberFormat="0" applyFill="0" applyBorder="0" applyAlignment="0" applyProtection="0"/>
    <xf numFmtId="43" fontId="39" fillId="0" borderId="8" applyNumberFormat="0" applyFill="0" applyAlignment="0" applyProtection="0"/>
    <xf numFmtId="43" fontId="40" fillId="32" borderId="9" applyNumberFormat="0" applyAlignment="0" applyProtection="0"/>
  </cellStyleXfs>
  <cellXfs count="62">
    <xf numFmtId="43" fontId="0" fillId="0" borderId="0" xfId="0" applyAlignment="1">
      <alignment/>
    </xf>
    <xf numFmtId="43" fontId="1" fillId="0" borderId="0" xfId="0" applyFont="1" applyAlignment="1">
      <alignment horizontal="center"/>
    </xf>
    <xf numFmtId="43" fontId="1" fillId="0" borderId="0" xfId="0" applyFont="1" applyAlignment="1">
      <alignment horizontal="center" vertical="center"/>
    </xf>
    <xf numFmtId="43" fontId="0" fillId="0" borderId="0" xfId="0" applyAlignment="1">
      <alignment horizontal="center"/>
    </xf>
    <xf numFmtId="43" fontId="0" fillId="0" borderId="0" xfId="0" applyAlignment="1">
      <alignment horizontal="center" vertical="center"/>
    </xf>
    <xf numFmtId="43" fontId="3" fillId="0" borderId="10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3" fillId="0" borderId="10" xfId="0" applyFont="1" applyBorder="1" applyAlignment="1">
      <alignment horizontal="center" vertical="center"/>
    </xf>
    <xf numFmtId="43" fontId="3" fillId="0" borderId="11" xfId="0" applyFont="1" applyBorder="1" applyAlignment="1" quotePrefix="1">
      <alignment horizontal="center" vertical="center" wrapText="1"/>
    </xf>
    <xf numFmtId="43" fontId="3" fillId="0" borderId="12" xfId="0" applyFont="1" applyBorder="1" applyAlignment="1">
      <alignment horizontal="center" vertical="center" wrapText="1"/>
    </xf>
    <xf numFmtId="43" fontId="3" fillId="0" borderId="12" xfId="0" applyFont="1" applyBorder="1" applyAlignment="1" quotePrefix="1">
      <alignment horizontal="center" vertical="center" wrapText="1"/>
    </xf>
    <xf numFmtId="43" fontId="3" fillId="0" borderId="13" xfId="0" applyFont="1" applyBorder="1" applyAlignment="1">
      <alignment horizontal="center" vertical="center" wrapText="1"/>
    </xf>
    <xf numFmtId="43" fontId="3" fillId="0" borderId="10" xfId="0" applyFont="1" applyBorder="1" applyAlignment="1" quotePrefix="1">
      <alignment horizontal="center" vertical="center" wrapText="1"/>
    </xf>
    <xf numFmtId="43" fontId="0" fillId="0" borderId="14" xfId="0" applyBorder="1" applyAlignment="1">
      <alignment horizontal="center"/>
    </xf>
    <xf numFmtId="43" fontId="0" fillId="0" borderId="15" xfId="0" applyNumberFormat="1" applyBorder="1" applyAlignment="1">
      <alignment horizontal="center"/>
    </xf>
    <xf numFmtId="43" fontId="5" fillId="0" borderId="16" xfId="0" applyFont="1" applyBorder="1" applyAlignment="1" quotePrefix="1">
      <alignment horizontal="left" vertical="center"/>
    </xf>
    <xf numFmtId="43" fontId="5" fillId="0" borderId="17" xfId="0" applyFont="1" applyBorder="1" applyAlignment="1" quotePrefix="1">
      <alignment horizontal="left" vertical="center"/>
    </xf>
    <xf numFmtId="43" fontId="5" fillId="0" borderId="18" xfId="0" applyFont="1" applyBorder="1" applyAlignment="1">
      <alignment horizontal="left" vertical="center"/>
    </xf>
    <xf numFmtId="43" fontId="6" fillId="0" borderId="19" xfId="0" applyFont="1" applyBorder="1" applyAlignment="1">
      <alignment horizontal="center" vertical="center"/>
    </xf>
    <xf numFmtId="43" fontId="5" fillId="0" borderId="20" xfId="0" applyFont="1" applyBorder="1" applyAlignment="1">
      <alignment horizontal="center" vertical="center"/>
    </xf>
    <xf numFmtId="43" fontId="5" fillId="0" borderId="21" xfId="0" applyFont="1" applyBorder="1" applyAlignment="1">
      <alignment horizontal="center" vertical="center"/>
    </xf>
    <xf numFmtId="43" fontId="5" fillId="0" borderId="22" xfId="0" applyFont="1" applyBorder="1" applyAlignment="1">
      <alignment horizontal="center" vertical="center"/>
    </xf>
    <xf numFmtId="43" fontId="5" fillId="0" borderId="19" xfId="0" applyFont="1" applyBorder="1" applyAlignment="1">
      <alignment horizontal="center" vertical="center"/>
    </xf>
    <xf numFmtId="43" fontId="5" fillId="0" borderId="18" xfId="0" applyFont="1" applyBorder="1" applyAlignment="1" quotePrefix="1">
      <alignment horizontal="left" vertical="center" wrapText="1"/>
    </xf>
    <xf numFmtId="43" fontId="6" fillId="0" borderId="19" xfId="0" applyFont="1" applyBorder="1" applyAlignment="1">
      <alignment horizontal="center" vertical="center" wrapText="1"/>
    </xf>
    <xf numFmtId="167" fontId="0" fillId="0" borderId="0" xfId="45" applyNumberFormat="1" applyFont="1" applyAlignment="1">
      <alignment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 quotePrefix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 quotePrefix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 quotePrefix="1">
      <alignment horizontal="center" vertical="center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 quotePrefix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43" fontId="3" fillId="0" borderId="37" xfId="0" applyFont="1" applyBorder="1" applyAlignment="1">
      <alignment horizontal="center" vertical="center"/>
    </xf>
    <xf numFmtId="43" fontId="3" fillId="0" borderId="15" xfId="0" applyFont="1" applyBorder="1" applyAlignment="1">
      <alignment horizontal="center" vertical="center"/>
    </xf>
    <xf numFmtId="43" fontId="4" fillId="0" borderId="0" xfId="0" applyFont="1" applyAlignment="1" quotePrefix="1">
      <alignment horizontal="center"/>
    </xf>
    <xf numFmtId="43" fontId="1" fillId="0" borderId="0" xfId="0" applyFont="1" applyAlignment="1" quotePrefix="1">
      <alignment horizontal="center" vertical="center"/>
    </xf>
    <xf numFmtId="43" fontId="1" fillId="0" borderId="0" xfId="0" applyFont="1" applyAlignment="1">
      <alignment horizontal="center" vertical="center"/>
    </xf>
    <xf numFmtId="43" fontId="2" fillId="0" borderId="0" xfId="0" applyFont="1" applyAlignment="1" quotePrefix="1">
      <alignment horizontal="center" vertical="center"/>
    </xf>
    <xf numFmtId="43" fontId="2" fillId="0" borderId="0" xfId="0" applyFont="1" applyAlignment="1">
      <alignment horizontal="center" vertical="center"/>
    </xf>
    <xf numFmtId="43" fontId="5" fillId="0" borderId="16" xfId="0" applyFont="1" applyBorder="1" applyAlignment="1">
      <alignment horizontal="left" vertical="center"/>
    </xf>
    <xf numFmtId="43" fontId="5" fillId="0" borderId="17" xfId="0" applyFont="1" applyBorder="1" applyAlignment="1">
      <alignment vertical="center"/>
    </xf>
    <xf numFmtId="43" fontId="5" fillId="0" borderId="17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2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Doublette 2022-2023</v>
          </cell>
        </row>
        <row r="8">
          <cell r="B8" t="str">
            <v>1-Delafosse Nicolas</v>
          </cell>
          <cell r="K8">
            <v>1207</v>
          </cell>
          <cell r="O8">
            <v>6</v>
          </cell>
          <cell r="P8">
            <v>13</v>
          </cell>
        </row>
        <row r="9">
          <cell r="B9" t="str">
            <v>1-Lecarpentier Denis</v>
          </cell>
          <cell r="K9">
            <v>1065</v>
          </cell>
          <cell r="O9">
            <v>6</v>
          </cell>
          <cell r="P9">
            <v>30</v>
          </cell>
        </row>
        <row r="10">
          <cell r="B10" t="str">
            <v>2-Gadais Alain</v>
          </cell>
          <cell r="K10">
            <v>941</v>
          </cell>
          <cell r="O10">
            <v>6</v>
          </cell>
          <cell r="P10">
            <v>44</v>
          </cell>
        </row>
        <row r="11">
          <cell r="B11" t="str">
            <v>2-Ganné gilles</v>
          </cell>
          <cell r="K11">
            <v>959</v>
          </cell>
          <cell r="O11">
            <v>6</v>
          </cell>
          <cell r="P11">
            <v>42</v>
          </cell>
        </row>
        <row r="12">
          <cell r="B12" t="str">
            <v>3-Gadais Cathy</v>
          </cell>
          <cell r="K12">
            <v>913</v>
          </cell>
          <cell r="O12">
            <v>6</v>
          </cell>
          <cell r="P12">
            <v>47</v>
          </cell>
        </row>
        <row r="13">
          <cell r="B13" t="str">
            <v>3-Levesque Bernard</v>
          </cell>
          <cell r="K13">
            <v>994</v>
          </cell>
          <cell r="O13">
            <v>6</v>
          </cell>
          <cell r="P13">
            <v>38</v>
          </cell>
        </row>
        <row r="14">
          <cell r="B14" t="str">
            <v>4-Gresselin Cyrille</v>
          </cell>
          <cell r="K14">
            <v>1076</v>
          </cell>
          <cell r="O14">
            <v>6</v>
          </cell>
          <cell r="P14">
            <v>28</v>
          </cell>
        </row>
        <row r="15">
          <cell r="B15" t="str">
            <v>4-Mercier Guy</v>
          </cell>
          <cell r="K15">
            <v>1059</v>
          </cell>
          <cell r="O15">
            <v>6</v>
          </cell>
          <cell r="P15">
            <v>30</v>
          </cell>
        </row>
        <row r="16">
          <cell r="B16" t="str">
            <v>5-Morel Anne-Gaelle</v>
          </cell>
          <cell r="K16">
            <v>1065</v>
          </cell>
          <cell r="O16">
            <v>6</v>
          </cell>
          <cell r="P16">
            <v>30</v>
          </cell>
        </row>
        <row r="17">
          <cell r="B17" t="str">
            <v>5-Clavier Fanfan</v>
          </cell>
          <cell r="K17">
            <v>916</v>
          </cell>
          <cell r="O17">
            <v>6</v>
          </cell>
          <cell r="P17">
            <v>47</v>
          </cell>
        </row>
        <row r="18">
          <cell r="B18" t="str">
            <v>6-Delafosse Florian</v>
          </cell>
          <cell r="K18">
            <v>1016</v>
          </cell>
          <cell r="O18">
            <v>6</v>
          </cell>
          <cell r="P18">
            <v>35</v>
          </cell>
        </row>
        <row r="19">
          <cell r="B19" t="str">
            <v>6-Mercier Régine</v>
          </cell>
          <cell r="K19">
            <v>1028</v>
          </cell>
          <cell r="O19">
            <v>6</v>
          </cell>
          <cell r="P19">
            <v>34</v>
          </cell>
        </row>
        <row r="20">
          <cell r="B20" t="str">
            <v>Asselin Line</v>
          </cell>
          <cell r="K20">
            <v>0</v>
          </cell>
          <cell r="O20">
            <v>0</v>
          </cell>
          <cell r="P20">
            <v>62</v>
          </cell>
        </row>
        <row r="21">
          <cell r="B21" t="str">
            <v>Langlois Marco</v>
          </cell>
          <cell r="K21">
            <v>0</v>
          </cell>
          <cell r="O21">
            <v>0</v>
          </cell>
          <cell r="P21">
            <v>30</v>
          </cell>
        </row>
        <row r="22">
          <cell r="B22" t="str">
            <v>Lecordier Manu</v>
          </cell>
          <cell r="K22">
            <v>0</v>
          </cell>
          <cell r="O22">
            <v>0</v>
          </cell>
          <cell r="P22">
            <v>27</v>
          </cell>
        </row>
        <row r="23">
          <cell r="B23" t="str">
            <v>Niobey Hubert</v>
          </cell>
          <cell r="K23">
            <v>0</v>
          </cell>
          <cell r="O23">
            <v>0</v>
          </cell>
          <cell r="P23">
            <v>27</v>
          </cell>
        </row>
        <row r="24">
          <cell r="K24">
            <v>0</v>
          </cell>
          <cell r="O24">
            <v>0</v>
          </cell>
        </row>
        <row r="25">
          <cell r="K25">
            <v>0</v>
          </cell>
          <cell r="P25">
            <v>0</v>
          </cell>
        </row>
        <row r="26">
          <cell r="K26">
            <v>0</v>
          </cell>
          <cell r="O26">
            <v>0</v>
          </cell>
          <cell r="P26">
            <v>0</v>
          </cell>
        </row>
        <row r="29">
          <cell r="O29">
            <v>44777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D2">
            <v>587</v>
          </cell>
          <cell r="E2">
            <v>626</v>
          </cell>
        </row>
        <row r="3">
          <cell r="D3">
            <v>491</v>
          </cell>
          <cell r="E3">
            <v>534</v>
          </cell>
        </row>
        <row r="4">
          <cell r="D4">
            <v>492</v>
          </cell>
          <cell r="E4">
            <v>526</v>
          </cell>
        </row>
        <row r="5">
          <cell r="D5">
            <v>552</v>
          </cell>
          <cell r="E5">
            <v>558</v>
          </cell>
        </row>
        <row r="6">
          <cell r="D6">
            <v>517</v>
          </cell>
          <cell r="E6">
            <v>462</v>
          </cell>
        </row>
        <row r="7">
          <cell r="D7">
            <v>477</v>
          </cell>
          <cell r="E7">
            <v>466</v>
          </cell>
        </row>
        <row r="8">
          <cell r="D8">
            <v>524</v>
          </cell>
          <cell r="E8">
            <v>692</v>
          </cell>
        </row>
        <row r="9">
          <cell r="D9">
            <v>478</v>
          </cell>
          <cell r="E9">
            <v>604</v>
          </cell>
        </row>
        <row r="10">
          <cell r="D10">
            <v>484</v>
          </cell>
          <cell r="E10">
            <v>484</v>
          </cell>
        </row>
        <row r="11">
          <cell r="D11">
            <v>548</v>
          </cell>
          <cell r="E11">
            <v>501</v>
          </cell>
        </row>
        <row r="13">
          <cell r="D13">
            <v>509</v>
          </cell>
          <cell r="E13">
            <v>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2.7109375" style="0" bestFit="1" customWidth="1"/>
    <col min="3" max="3" width="11.57421875" style="0" bestFit="1" customWidth="1"/>
    <col min="4" max="4" width="12.28125" style="4" bestFit="1" customWidth="1"/>
    <col min="5" max="5" width="11.00390625" style="3" customWidth="1"/>
    <col min="6" max="6" width="11.57421875" style="3" customWidth="1"/>
    <col min="7" max="7" width="13.140625" style="3" customWidth="1"/>
    <col min="8" max="8" width="12.00390625" style="3" bestFit="1" customWidth="1"/>
    <col min="9" max="9" width="12.7109375" style="3" customWidth="1"/>
    <col min="10" max="10" width="12.28125" style="3" bestFit="1" customWidth="1"/>
    <col min="11" max="11" width="12.7109375" style="3" customWidth="1"/>
    <col min="12" max="13" width="12.28125" style="3" bestFit="1" customWidth="1"/>
    <col min="14" max="14" width="12.00390625" style="3" bestFit="1" customWidth="1"/>
    <col min="15" max="15" width="11.57421875" style="3" bestFit="1" customWidth="1"/>
    <col min="16" max="16" width="10.8515625" style="3" customWidth="1"/>
    <col min="17" max="17" width="4.421875" style="0" customWidth="1"/>
    <col min="18" max="18" width="4.7109375" style="0" bestFit="1" customWidth="1"/>
    <col min="19" max="19" width="5.140625" style="0" bestFit="1" customWidth="1"/>
  </cols>
  <sheetData>
    <row r="1" spans="1:16" ht="17.25">
      <c r="A1" s="25" t="s">
        <v>17</v>
      </c>
      <c r="B1" s="54" t="str">
        <f>'[1]P1J1'!B1</f>
        <v>Résultats Doublette 2022-2023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2:4" ht="15">
      <c r="B2" s="1"/>
      <c r="C2" s="2"/>
      <c r="D2" s="2"/>
    </row>
    <row r="3" spans="2:16" ht="15.75" customHeight="1">
      <c r="B3" s="55" t="s">
        <v>0</v>
      </c>
      <c r="C3" s="56"/>
      <c r="D3" s="56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2:16" ht="15.75" customHeight="1">
      <c r="B4" s="57" t="s">
        <v>18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ht="13.5" thickBot="1">
      <c r="C6" s="4"/>
    </row>
    <row r="7" spans="2:16" ht="57" customHeight="1" thickBot="1">
      <c r="B7" s="7" t="s">
        <v>1</v>
      </c>
      <c r="C7" s="5" t="s">
        <v>2</v>
      </c>
      <c r="D7" s="5" t="s">
        <v>3</v>
      </c>
      <c r="E7" s="8" t="s">
        <v>4</v>
      </c>
      <c r="F7" s="9" t="s">
        <v>5</v>
      </c>
      <c r="G7" s="10" t="s">
        <v>6</v>
      </c>
      <c r="H7" s="10" t="s">
        <v>7</v>
      </c>
      <c r="I7" s="10" t="s">
        <v>8</v>
      </c>
      <c r="J7" s="11" t="s">
        <v>9</v>
      </c>
      <c r="K7" s="12" t="s">
        <v>10</v>
      </c>
      <c r="L7" s="5" t="s">
        <v>14</v>
      </c>
      <c r="M7" s="5" t="s">
        <v>15</v>
      </c>
      <c r="N7" s="5" t="s">
        <v>11</v>
      </c>
      <c r="O7" s="5" t="s">
        <v>12</v>
      </c>
      <c r="P7" s="5" t="s">
        <v>0</v>
      </c>
    </row>
    <row r="8" spans="2:19" ht="19.5" customHeight="1" thickBot="1">
      <c r="B8" s="23" t="str">
        <f>'[1]P1J1'!B8</f>
        <v>1-Delafosse Nicolas</v>
      </c>
      <c r="C8" s="26">
        <f>'[1]P1J1'!K8</f>
        <v>1207</v>
      </c>
      <c r="D8" s="26">
        <f>'[1]P1J1'!P8</f>
        <v>13</v>
      </c>
      <c r="E8" s="27">
        <f>'[2]Feuil7'!D2</f>
        <v>587</v>
      </c>
      <c r="F8" s="28">
        <f>'[2]Feuil7'!E2</f>
        <v>626</v>
      </c>
      <c r="G8" s="28">
        <f aca="true" t="shared" si="0" ref="G8:G26">SUM(E8:F8)</f>
        <v>1213</v>
      </c>
      <c r="H8" s="28">
        <f aca="true" t="shared" si="1" ref="H8:H19">INT(G8/6)</f>
        <v>202</v>
      </c>
      <c r="I8" s="28">
        <f aca="true" t="shared" si="2" ref="I8:I26">G8+(6*D8)</f>
        <v>1291</v>
      </c>
      <c r="J8" s="29">
        <f aca="true" t="shared" si="3" ref="J8:J19">INT(I8/6)</f>
        <v>215</v>
      </c>
      <c r="K8" s="30">
        <f aca="true" t="shared" si="4" ref="K8:K26">C8+G8</f>
        <v>2420</v>
      </c>
      <c r="L8" s="30">
        <v>257</v>
      </c>
      <c r="M8" s="30">
        <v>626</v>
      </c>
      <c r="N8" s="30">
        <f aca="true" t="shared" si="5" ref="N8:N26">IF(O8=0,"  ",INT(K8/O8))</f>
        <v>201</v>
      </c>
      <c r="O8" s="30">
        <f>IF(G8=0,'[1]P1J1'!O8,'[1]P1J1'!O8+6)</f>
        <v>12</v>
      </c>
      <c r="P8" s="31">
        <f aca="true" t="shared" si="6" ref="P8:P26">IF(O8=0,D8,IF(INT((R$9-N8)*S$9)&lt;0,0,INT((R$9-N8)*S$9)))</f>
        <v>13</v>
      </c>
      <c r="R8" s="52" t="s">
        <v>16</v>
      </c>
      <c r="S8" s="53"/>
    </row>
    <row r="9" spans="2:19" ht="19.5" customHeight="1" thickBot="1">
      <c r="B9" s="15" t="str">
        <f>'[1]P1J1'!B14</f>
        <v>4-Gresselin Cyrille</v>
      </c>
      <c r="C9" s="32">
        <f>'[1]P1J1'!K14</f>
        <v>1076</v>
      </c>
      <c r="D9" s="32">
        <f>'[1]P1J1'!P14</f>
        <v>28</v>
      </c>
      <c r="E9" s="33">
        <f>'[2]Feuil7'!D8</f>
        <v>524</v>
      </c>
      <c r="F9" s="34">
        <f>'[2]Feuil7'!E8</f>
        <v>692</v>
      </c>
      <c r="G9" s="34">
        <f t="shared" si="0"/>
        <v>1216</v>
      </c>
      <c r="H9" s="34">
        <f t="shared" si="1"/>
        <v>202</v>
      </c>
      <c r="I9" s="34">
        <f t="shared" si="2"/>
        <v>1384</v>
      </c>
      <c r="J9" s="35">
        <f t="shared" si="3"/>
        <v>230</v>
      </c>
      <c r="K9" s="36">
        <f t="shared" si="4"/>
        <v>2292</v>
      </c>
      <c r="L9" s="36">
        <v>247</v>
      </c>
      <c r="M9" s="36">
        <v>692</v>
      </c>
      <c r="N9" s="36">
        <f t="shared" si="5"/>
        <v>191</v>
      </c>
      <c r="O9" s="36">
        <f>IF(G9=0,'[1]P1J1'!O14,'[1]P1J1'!O14+6)</f>
        <v>12</v>
      </c>
      <c r="P9" s="37">
        <f t="shared" si="6"/>
        <v>20</v>
      </c>
      <c r="R9" s="13">
        <v>220</v>
      </c>
      <c r="S9" s="14">
        <v>0.7</v>
      </c>
    </row>
    <row r="10" spans="2:16" ht="19.5" customHeight="1">
      <c r="B10" s="15" t="str">
        <f>'[1]P1J1'!B15</f>
        <v>4-Mercier Guy</v>
      </c>
      <c r="C10" s="32">
        <f>'[1]P1J1'!K15</f>
        <v>1059</v>
      </c>
      <c r="D10" s="32">
        <f>'[1]P1J1'!P15</f>
        <v>30</v>
      </c>
      <c r="E10" s="33">
        <f>'[2]Feuil7'!D9</f>
        <v>478</v>
      </c>
      <c r="F10" s="34">
        <f>'[2]Feuil7'!E9</f>
        <v>604</v>
      </c>
      <c r="G10" s="34">
        <f t="shared" si="0"/>
        <v>1082</v>
      </c>
      <c r="H10" s="34">
        <f t="shared" si="1"/>
        <v>180</v>
      </c>
      <c r="I10" s="34">
        <f t="shared" si="2"/>
        <v>1262</v>
      </c>
      <c r="J10" s="35">
        <f t="shared" si="3"/>
        <v>210</v>
      </c>
      <c r="K10" s="36">
        <f t="shared" si="4"/>
        <v>2141</v>
      </c>
      <c r="L10" s="36">
        <v>208</v>
      </c>
      <c r="M10" s="36">
        <v>604</v>
      </c>
      <c r="N10" s="36">
        <f t="shared" si="5"/>
        <v>178</v>
      </c>
      <c r="O10" s="36">
        <f>IF(G10=0,'[1]P1J1'!O15,'[1]P1J1'!O15+6)</f>
        <v>12</v>
      </c>
      <c r="P10" s="37">
        <f t="shared" si="6"/>
        <v>29</v>
      </c>
    </row>
    <row r="11" spans="2:16" ht="19.5" customHeight="1">
      <c r="B11" s="15" t="str">
        <f>'[1]P1J1'!B9</f>
        <v>1-Lecarpentier Denis</v>
      </c>
      <c r="C11" s="32">
        <f>'[1]P1J1'!K9</f>
        <v>1065</v>
      </c>
      <c r="D11" s="32">
        <f>'[1]P1J1'!P9</f>
        <v>30</v>
      </c>
      <c r="E11" s="33">
        <f>'[2]Feuil7'!D3</f>
        <v>491</v>
      </c>
      <c r="F11" s="34">
        <f>'[2]Feuil7'!E3</f>
        <v>534</v>
      </c>
      <c r="G11" s="34">
        <f t="shared" si="0"/>
        <v>1025</v>
      </c>
      <c r="H11" s="34">
        <f t="shared" si="1"/>
        <v>170</v>
      </c>
      <c r="I11" s="34">
        <f t="shared" si="2"/>
        <v>1205</v>
      </c>
      <c r="J11" s="35">
        <f t="shared" si="3"/>
        <v>200</v>
      </c>
      <c r="K11" s="36">
        <f t="shared" si="4"/>
        <v>2090</v>
      </c>
      <c r="L11" s="36">
        <v>198</v>
      </c>
      <c r="M11" s="36">
        <v>545</v>
      </c>
      <c r="N11" s="36">
        <f t="shared" si="5"/>
        <v>174</v>
      </c>
      <c r="O11" s="36">
        <f>IF(G11=0,'[1]P1J1'!O9,'[1]P1J1'!O9+6)</f>
        <v>12</v>
      </c>
      <c r="P11" s="37">
        <f t="shared" si="6"/>
        <v>32</v>
      </c>
    </row>
    <row r="12" spans="2:19" ht="19.5" customHeight="1">
      <c r="B12" s="15" t="str">
        <f>'[1]P1J1'!B11</f>
        <v>2-Ganné gilles</v>
      </c>
      <c r="C12" s="32">
        <f>'[1]P1J1'!K11</f>
        <v>959</v>
      </c>
      <c r="D12" s="32">
        <f>'[1]P1J1'!P11</f>
        <v>42</v>
      </c>
      <c r="E12" s="33">
        <f>'[2]Feuil7'!D5</f>
        <v>552</v>
      </c>
      <c r="F12" s="34">
        <f>'[2]Feuil7'!E5</f>
        <v>558</v>
      </c>
      <c r="G12" s="34">
        <f t="shared" si="0"/>
        <v>1110</v>
      </c>
      <c r="H12" s="34">
        <f t="shared" si="1"/>
        <v>185</v>
      </c>
      <c r="I12" s="34">
        <f t="shared" si="2"/>
        <v>1362</v>
      </c>
      <c r="J12" s="35">
        <f t="shared" si="3"/>
        <v>227</v>
      </c>
      <c r="K12" s="36">
        <f t="shared" si="4"/>
        <v>2069</v>
      </c>
      <c r="L12" s="36">
        <v>226</v>
      </c>
      <c r="M12" s="36">
        <v>558</v>
      </c>
      <c r="N12" s="36">
        <f t="shared" si="5"/>
        <v>172</v>
      </c>
      <c r="O12" s="36">
        <f>IF(G12=0,'[1]P1J1'!O11,'[1]P1J1'!O11+6)</f>
        <v>12</v>
      </c>
      <c r="P12" s="37">
        <f t="shared" si="6"/>
        <v>33</v>
      </c>
      <c r="S12">
        <f>SUM(D8:D9)</f>
        <v>41</v>
      </c>
    </row>
    <row r="13" spans="2:19" ht="19.5" customHeight="1">
      <c r="B13" s="15" t="str">
        <f>'[1]P1J1'!B16</f>
        <v>5-Morel Anne-Gaelle</v>
      </c>
      <c r="C13" s="32">
        <f>'[1]P1J1'!K16</f>
        <v>1065</v>
      </c>
      <c r="D13" s="32">
        <f>'[1]P1J1'!P16</f>
        <v>30</v>
      </c>
      <c r="E13" s="33">
        <f>'[2]Feuil7'!D10</f>
        <v>484</v>
      </c>
      <c r="F13" s="34">
        <f>'[2]Feuil7'!E10</f>
        <v>484</v>
      </c>
      <c r="G13" s="34">
        <f t="shared" si="0"/>
        <v>968</v>
      </c>
      <c r="H13" s="34">
        <f t="shared" si="1"/>
        <v>161</v>
      </c>
      <c r="I13" s="34">
        <f t="shared" si="2"/>
        <v>1148</v>
      </c>
      <c r="J13" s="35">
        <f t="shared" si="3"/>
        <v>191</v>
      </c>
      <c r="K13" s="36">
        <f t="shared" si="4"/>
        <v>2033</v>
      </c>
      <c r="L13" s="36">
        <v>214</v>
      </c>
      <c r="M13" s="36">
        <v>557</v>
      </c>
      <c r="N13" s="36">
        <f t="shared" si="5"/>
        <v>169</v>
      </c>
      <c r="O13" s="36">
        <f>IF(G13=0,'[1]P1J1'!O16,'[1]P1J1'!O16+6)</f>
        <v>12</v>
      </c>
      <c r="P13" s="37">
        <f t="shared" si="6"/>
        <v>35</v>
      </c>
      <c r="S13">
        <f>SUM(D10:D11)</f>
        <v>60</v>
      </c>
    </row>
    <row r="14" spans="2:19" ht="19.5" customHeight="1">
      <c r="B14" s="15" t="str">
        <f>'[1]P1J1'!B18</f>
        <v>6-Delafosse Florian</v>
      </c>
      <c r="C14" s="32">
        <f>'[1]P1J1'!K18</f>
        <v>1016</v>
      </c>
      <c r="D14" s="32">
        <f>'[1]P1J1'!P18</f>
        <v>35</v>
      </c>
      <c r="E14" s="33"/>
      <c r="F14" s="34"/>
      <c r="G14" s="34">
        <f t="shared" si="0"/>
        <v>0</v>
      </c>
      <c r="H14" s="34">
        <f t="shared" si="1"/>
        <v>0</v>
      </c>
      <c r="I14" s="34">
        <f t="shared" si="2"/>
        <v>210</v>
      </c>
      <c r="J14" s="35">
        <f t="shared" si="3"/>
        <v>35</v>
      </c>
      <c r="K14" s="36">
        <f t="shared" si="4"/>
        <v>1016</v>
      </c>
      <c r="L14" s="36">
        <v>221</v>
      </c>
      <c r="M14" s="36">
        <v>586</v>
      </c>
      <c r="N14" s="36">
        <f t="shared" si="5"/>
        <v>169</v>
      </c>
      <c r="O14" s="36">
        <f>IF(G14=0,'[1]P1J1'!O18,'[1]P1J1'!O18+6)</f>
        <v>6</v>
      </c>
      <c r="P14" s="37">
        <f t="shared" si="6"/>
        <v>35</v>
      </c>
      <c r="S14">
        <f>SUM(D12:D13)</f>
        <v>72</v>
      </c>
    </row>
    <row r="15" spans="2:19" ht="19.5" customHeight="1">
      <c r="B15" s="15" t="str">
        <f>'[1]P1J1'!B19</f>
        <v>6-Mercier Régine</v>
      </c>
      <c r="C15" s="32">
        <f>'[1]P1J1'!K19</f>
        <v>1028</v>
      </c>
      <c r="D15" s="32">
        <f>'[1]P1J1'!P19</f>
        <v>34</v>
      </c>
      <c r="E15" s="33">
        <f>'[2]Feuil7'!D13</f>
        <v>509</v>
      </c>
      <c r="F15" s="34">
        <f>'[2]Feuil7'!E13</f>
        <v>501</v>
      </c>
      <c r="G15" s="34">
        <f t="shared" si="0"/>
        <v>1010</v>
      </c>
      <c r="H15" s="34">
        <f t="shared" si="1"/>
        <v>168</v>
      </c>
      <c r="I15" s="34">
        <f t="shared" si="2"/>
        <v>1214</v>
      </c>
      <c r="J15" s="35">
        <f t="shared" si="3"/>
        <v>202</v>
      </c>
      <c r="K15" s="36">
        <f t="shared" si="4"/>
        <v>2038</v>
      </c>
      <c r="L15" s="36">
        <v>200</v>
      </c>
      <c r="M15" s="36">
        <v>565</v>
      </c>
      <c r="N15" s="36">
        <f t="shared" si="5"/>
        <v>169</v>
      </c>
      <c r="O15" s="36">
        <f>IF(G15=0,'[1]P1J1'!O19,'[1]P1J1'!O19+6)</f>
        <v>12</v>
      </c>
      <c r="P15" s="37">
        <f t="shared" si="6"/>
        <v>35</v>
      </c>
      <c r="S15">
        <f>SUM(D14:D15)</f>
        <v>69</v>
      </c>
    </row>
    <row r="16" spans="2:19" ht="19.5" customHeight="1">
      <c r="B16" s="15" t="str">
        <f>'[1]P1J1'!B10</f>
        <v>2-Gadais Alain</v>
      </c>
      <c r="C16" s="32">
        <f>'[1]P1J1'!K10</f>
        <v>941</v>
      </c>
      <c r="D16" s="32">
        <f>'[1]P1J1'!P10</f>
        <v>44</v>
      </c>
      <c r="E16" s="33">
        <f>'[2]Feuil7'!D4</f>
        <v>492</v>
      </c>
      <c r="F16" s="34">
        <f>'[2]Feuil7'!E4</f>
        <v>526</v>
      </c>
      <c r="G16" s="34">
        <f t="shared" si="0"/>
        <v>1018</v>
      </c>
      <c r="H16" s="34">
        <f t="shared" si="1"/>
        <v>169</v>
      </c>
      <c r="I16" s="34">
        <f t="shared" si="2"/>
        <v>1282</v>
      </c>
      <c r="J16" s="35">
        <f t="shared" si="3"/>
        <v>213</v>
      </c>
      <c r="K16" s="36">
        <f t="shared" si="4"/>
        <v>1959</v>
      </c>
      <c r="L16" s="36">
        <v>201</v>
      </c>
      <c r="M16" s="36">
        <v>526</v>
      </c>
      <c r="N16" s="36">
        <f t="shared" si="5"/>
        <v>163</v>
      </c>
      <c r="O16" s="36">
        <f>IF(G16=0,'[1]P1J1'!O10,'[1]P1J1'!O10+6)</f>
        <v>12</v>
      </c>
      <c r="P16" s="37">
        <f t="shared" si="6"/>
        <v>39</v>
      </c>
      <c r="S16">
        <f>SUM(D16:D17)</f>
        <v>91</v>
      </c>
    </row>
    <row r="17" spans="2:19" ht="19.5" customHeight="1">
      <c r="B17" s="15" t="str">
        <f>'[1]P1J1'!B17</f>
        <v>5-Clavier Fanfan</v>
      </c>
      <c r="C17" s="32">
        <f>'[1]P1J1'!K17</f>
        <v>916</v>
      </c>
      <c r="D17" s="32">
        <f>'[1]P1J1'!P17</f>
        <v>47</v>
      </c>
      <c r="E17" s="33">
        <f>'[2]Feuil7'!D11</f>
        <v>548</v>
      </c>
      <c r="F17" s="34">
        <f>'[2]Feuil7'!E11</f>
        <v>501</v>
      </c>
      <c r="G17" s="34">
        <f t="shared" si="0"/>
        <v>1049</v>
      </c>
      <c r="H17" s="34">
        <f t="shared" si="1"/>
        <v>174</v>
      </c>
      <c r="I17" s="34">
        <f t="shared" si="2"/>
        <v>1331</v>
      </c>
      <c r="J17" s="35">
        <f t="shared" si="3"/>
        <v>221</v>
      </c>
      <c r="K17" s="36">
        <f t="shared" si="4"/>
        <v>1965</v>
      </c>
      <c r="L17" s="36">
        <v>220</v>
      </c>
      <c r="M17" s="36">
        <v>548</v>
      </c>
      <c r="N17" s="36">
        <f t="shared" si="5"/>
        <v>163</v>
      </c>
      <c r="O17" s="36">
        <f>IF(G17=0,'[1]P1J1'!O17,'[1]P1J1'!O17+6)</f>
        <v>12</v>
      </c>
      <c r="P17" s="37">
        <f t="shared" si="6"/>
        <v>39</v>
      </c>
      <c r="S17">
        <f>SUM(D18:D19)</f>
        <v>85</v>
      </c>
    </row>
    <row r="18" spans="2:16" ht="19.5" customHeight="1">
      <c r="B18" s="15" t="str">
        <f>'[1]P1J1'!B13</f>
        <v>3-Levesque Bernard</v>
      </c>
      <c r="C18" s="32">
        <f>'[1]P1J1'!K13</f>
        <v>994</v>
      </c>
      <c r="D18" s="32">
        <f>'[1]P1J1'!P13</f>
        <v>38</v>
      </c>
      <c r="E18" s="38">
        <f>'[2]Feuil7'!D7</f>
        <v>477</v>
      </c>
      <c r="F18" s="34">
        <f>'[2]Feuil7'!E7</f>
        <v>466</v>
      </c>
      <c r="G18" s="34">
        <f t="shared" si="0"/>
        <v>943</v>
      </c>
      <c r="H18" s="34">
        <f t="shared" si="1"/>
        <v>157</v>
      </c>
      <c r="I18" s="34">
        <f t="shared" si="2"/>
        <v>1171</v>
      </c>
      <c r="J18" s="35">
        <f t="shared" si="3"/>
        <v>195</v>
      </c>
      <c r="K18" s="36">
        <f t="shared" si="4"/>
        <v>1937</v>
      </c>
      <c r="L18" s="36">
        <v>189</v>
      </c>
      <c r="M18" s="36">
        <v>524</v>
      </c>
      <c r="N18" s="36">
        <f t="shared" si="5"/>
        <v>161</v>
      </c>
      <c r="O18" s="36">
        <f>IF(G18=0,'[1]P1J1'!O13,'[1]P1J1'!O13+6)</f>
        <v>12</v>
      </c>
      <c r="P18" s="37">
        <f t="shared" si="6"/>
        <v>41</v>
      </c>
    </row>
    <row r="19" spans="2:16" ht="19.5" customHeight="1" thickBot="1">
      <c r="B19" s="16" t="str">
        <f>'[1]P1J1'!B12</f>
        <v>3-Gadais Cathy</v>
      </c>
      <c r="C19" s="39">
        <f>'[1]P1J1'!K12</f>
        <v>913</v>
      </c>
      <c r="D19" s="39">
        <f>'[1]P1J1'!P12</f>
        <v>47</v>
      </c>
      <c r="E19" s="40">
        <f>'[2]Feuil7'!D6</f>
        <v>517</v>
      </c>
      <c r="F19" s="41">
        <f>'[2]Feuil7'!E6</f>
        <v>462</v>
      </c>
      <c r="G19" s="41">
        <f t="shared" si="0"/>
        <v>979</v>
      </c>
      <c r="H19" s="41">
        <f t="shared" si="1"/>
        <v>163</v>
      </c>
      <c r="I19" s="41">
        <f t="shared" si="2"/>
        <v>1261</v>
      </c>
      <c r="J19" s="42">
        <f t="shared" si="3"/>
        <v>210</v>
      </c>
      <c r="K19" s="43">
        <f t="shared" si="4"/>
        <v>1892</v>
      </c>
      <c r="L19" s="43">
        <v>181</v>
      </c>
      <c r="M19" s="43">
        <v>517</v>
      </c>
      <c r="N19" s="43">
        <f t="shared" si="5"/>
        <v>157</v>
      </c>
      <c r="O19" s="43">
        <f>IF(G19=0,'[1]P1J1'!O12,'[1]P1J1'!O12+6)</f>
        <v>12</v>
      </c>
      <c r="P19" s="44">
        <f t="shared" si="6"/>
        <v>44</v>
      </c>
    </row>
    <row r="20" spans="2:16" ht="19.5" customHeight="1">
      <c r="B20" s="17" t="str">
        <f>'[1]P1J1'!B20</f>
        <v>Asselin Line</v>
      </c>
      <c r="C20" s="26">
        <f>'[1]P1J1'!K20</f>
        <v>0</v>
      </c>
      <c r="D20" s="26">
        <f>'[1]P1J1'!P20</f>
        <v>62</v>
      </c>
      <c r="E20" s="27"/>
      <c r="F20" s="28"/>
      <c r="G20" s="28">
        <f t="shared" si="0"/>
        <v>0</v>
      </c>
      <c r="H20" s="28">
        <f aca="true" t="shared" si="7" ref="H20:H26">INT(G20/6)</f>
        <v>0</v>
      </c>
      <c r="I20" s="28">
        <f t="shared" si="2"/>
        <v>372</v>
      </c>
      <c r="J20" s="29">
        <f aca="true" t="shared" si="8" ref="J20:J26">INT(I20/6)</f>
        <v>62</v>
      </c>
      <c r="K20" s="30">
        <f t="shared" si="4"/>
        <v>0</v>
      </c>
      <c r="L20" s="49">
        <f>'[1]P1J1'!L20</f>
        <v>0</v>
      </c>
      <c r="M20" s="49">
        <f>'[1]P1J1'!M20</f>
        <v>0</v>
      </c>
      <c r="N20" s="30" t="str">
        <f t="shared" si="5"/>
        <v>  </v>
      </c>
      <c r="O20" s="30">
        <f>IF(G20=0,'[1]P1J1'!O20,'[1]P1J1'!O20+6)</f>
        <v>0</v>
      </c>
      <c r="P20" s="31">
        <f t="shared" si="6"/>
        <v>62</v>
      </c>
    </row>
    <row r="21" spans="2:16" ht="19.5" customHeight="1">
      <c r="B21" s="59" t="str">
        <f>'[1]P1J1'!B21</f>
        <v>Langlois Marco</v>
      </c>
      <c r="C21" s="45">
        <f>'[1]P1J1'!K21</f>
        <v>0</v>
      </c>
      <c r="D21" s="45">
        <f>'[1]P1J1'!P21</f>
        <v>30</v>
      </c>
      <c r="E21" s="46"/>
      <c r="F21" s="47"/>
      <c r="G21" s="47">
        <f t="shared" si="0"/>
        <v>0</v>
      </c>
      <c r="H21" s="47">
        <f t="shared" si="7"/>
        <v>0</v>
      </c>
      <c r="I21" s="47">
        <f t="shared" si="2"/>
        <v>180</v>
      </c>
      <c r="J21" s="48">
        <f t="shared" si="8"/>
        <v>30</v>
      </c>
      <c r="K21" s="49">
        <f t="shared" si="4"/>
        <v>0</v>
      </c>
      <c r="L21" s="36">
        <f>'[1]P1J1'!L21</f>
        <v>0</v>
      </c>
      <c r="M21" s="36">
        <f>'[1]P1J1'!M21</f>
        <v>0</v>
      </c>
      <c r="N21" s="49" t="str">
        <f t="shared" si="5"/>
        <v>  </v>
      </c>
      <c r="O21" s="49">
        <f>IF(G21=0,'[1]P1J1'!O21,'[1]P1J1'!O21+6)</f>
        <v>0</v>
      </c>
      <c r="P21" s="50">
        <f t="shared" si="6"/>
        <v>30</v>
      </c>
    </row>
    <row r="22" spans="2:16" ht="19.5" customHeight="1">
      <c r="B22" s="59" t="str">
        <f>'[1]P1J1'!B22</f>
        <v>Lecordier Manu</v>
      </c>
      <c r="C22" s="49">
        <f>'[1]P1J1'!K22</f>
        <v>0</v>
      </c>
      <c r="D22" s="49">
        <f>'[1]P1J1'!P22</f>
        <v>27</v>
      </c>
      <c r="E22" s="46">
        <v>509</v>
      </c>
      <c r="F22" s="47">
        <v>623</v>
      </c>
      <c r="G22" s="47">
        <f t="shared" si="0"/>
        <v>1132</v>
      </c>
      <c r="H22" s="47">
        <f t="shared" si="7"/>
        <v>188</v>
      </c>
      <c r="I22" s="47">
        <f t="shared" si="2"/>
        <v>1294</v>
      </c>
      <c r="J22" s="48">
        <f t="shared" si="8"/>
        <v>215</v>
      </c>
      <c r="K22" s="49">
        <f t="shared" si="4"/>
        <v>1132</v>
      </c>
      <c r="L22" s="36">
        <v>222</v>
      </c>
      <c r="M22" s="36">
        <v>623</v>
      </c>
      <c r="N22" s="49">
        <f t="shared" si="5"/>
        <v>188</v>
      </c>
      <c r="O22" s="49">
        <f>IF(G22=0,'[1]P1J1'!O22,'[1]P1J1'!O22+6)</f>
        <v>6</v>
      </c>
      <c r="P22" s="50">
        <f t="shared" si="6"/>
        <v>22</v>
      </c>
    </row>
    <row r="23" spans="2:16" ht="19.5" customHeight="1">
      <c r="B23" s="59" t="str">
        <f>'[1]P1J1'!B23</f>
        <v>Niobey Hubert</v>
      </c>
      <c r="C23" s="32">
        <f>'[1]P1J1'!K23</f>
        <v>0</v>
      </c>
      <c r="D23" s="49">
        <f>'[1]P1J1'!P23</f>
        <v>27</v>
      </c>
      <c r="E23" s="33"/>
      <c r="F23" s="34"/>
      <c r="G23" s="34">
        <f t="shared" si="0"/>
        <v>0</v>
      </c>
      <c r="H23" s="34">
        <f t="shared" si="7"/>
        <v>0</v>
      </c>
      <c r="I23" s="34">
        <f t="shared" si="2"/>
        <v>162</v>
      </c>
      <c r="J23" s="35">
        <f t="shared" si="8"/>
        <v>27</v>
      </c>
      <c r="K23" s="36">
        <f t="shared" si="4"/>
        <v>0</v>
      </c>
      <c r="L23" s="36">
        <f>'[1]P1J1'!L23</f>
        <v>0</v>
      </c>
      <c r="M23" s="36">
        <f>'[1]P1J1'!M23</f>
        <v>0</v>
      </c>
      <c r="N23" s="36" t="str">
        <f t="shared" si="5"/>
        <v>  </v>
      </c>
      <c r="O23" s="49">
        <f>IF(G23=0,'[1]P1J1'!O23,'[1]P1J1'!O23+6)</f>
        <v>0</v>
      </c>
      <c r="P23" s="51">
        <f t="shared" si="6"/>
        <v>27</v>
      </c>
    </row>
    <row r="24" spans="2:16" ht="19.5" customHeight="1">
      <c r="B24" s="59"/>
      <c r="C24" s="32">
        <f>'[1]P1J1'!K24</f>
        <v>0</v>
      </c>
      <c r="D24" s="49"/>
      <c r="E24" s="33"/>
      <c r="F24" s="34"/>
      <c r="G24" s="34">
        <f t="shared" si="0"/>
        <v>0</v>
      </c>
      <c r="H24" s="34">
        <f t="shared" si="7"/>
        <v>0</v>
      </c>
      <c r="I24" s="34">
        <f t="shared" si="2"/>
        <v>0</v>
      </c>
      <c r="J24" s="35">
        <f t="shared" si="8"/>
        <v>0</v>
      </c>
      <c r="K24" s="36">
        <f t="shared" si="4"/>
        <v>0</v>
      </c>
      <c r="L24" s="36">
        <f>'[1]P1J1'!L24</f>
        <v>0</v>
      </c>
      <c r="M24" s="36">
        <f>'[1]P1J1'!M24</f>
        <v>0</v>
      </c>
      <c r="N24" s="36" t="str">
        <f t="shared" si="5"/>
        <v>  </v>
      </c>
      <c r="O24" s="36">
        <f>IF(G24=0,'[1]P1J1'!O24,'[1]P1J1'!O24+6)</f>
        <v>0</v>
      </c>
      <c r="P24" s="51">
        <f t="shared" si="6"/>
        <v>0</v>
      </c>
    </row>
    <row r="25" spans="2:16" ht="19.5" customHeight="1">
      <c r="B25" s="59">
        <f>'[1]P1J1'!B25</f>
        <v>0</v>
      </c>
      <c r="C25" s="32">
        <f>'[1]P1J1'!K25</f>
        <v>0</v>
      </c>
      <c r="D25" s="49">
        <f>'[1]P1J1'!P25</f>
        <v>0</v>
      </c>
      <c r="E25" s="33"/>
      <c r="F25" s="34"/>
      <c r="G25" s="34">
        <f t="shared" si="0"/>
        <v>0</v>
      </c>
      <c r="H25" s="34">
        <f t="shared" si="7"/>
        <v>0</v>
      </c>
      <c r="I25" s="34">
        <f t="shared" si="2"/>
        <v>0</v>
      </c>
      <c r="J25" s="35">
        <f t="shared" si="8"/>
        <v>0</v>
      </c>
      <c r="K25" s="36">
        <f t="shared" si="4"/>
        <v>0</v>
      </c>
      <c r="L25" s="36">
        <f>'[1]P1J1'!L25</f>
        <v>0</v>
      </c>
      <c r="M25" s="36">
        <f>'[1]P1J1'!M25</f>
        <v>0</v>
      </c>
      <c r="N25" s="36" t="str">
        <f t="shared" si="5"/>
        <v>  </v>
      </c>
      <c r="O25" s="36">
        <f>IF(G25=0,'[1]P1J1'!O25,'[1]P1J1'!O25+6)</f>
        <v>0</v>
      </c>
      <c r="P25" s="51">
        <f t="shared" si="6"/>
        <v>0</v>
      </c>
    </row>
    <row r="26" spans="2:16" ht="19.5" customHeight="1">
      <c r="B26" s="59">
        <f>'[1]P1J1'!B26</f>
        <v>0</v>
      </c>
      <c r="C26" s="32">
        <f>'[1]P1J1'!K26</f>
        <v>0</v>
      </c>
      <c r="D26" s="49">
        <f>'[1]P1J1'!P26</f>
        <v>0</v>
      </c>
      <c r="E26" s="33"/>
      <c r="F26" s="34"/>
      <c r="G26" s="34">
        <f t="shared" si="0"/>
        <v>0</v>
      </c>
      <c r="H26" s="34">
        <f t="shared" si="7"/>
        <v>0</v>
      </c>
      <c r="I26" s="34">
        <f t="shared" si="2"/>
        <v>0</v>
      </c>
      <c r="J26" s="35">
        <f t="shared" si="8"/>
        <v>0</v>
      </c>
      <c r="K26" s="36">
        <f t="shared" si="4"/>
        <v>0</v>
      </c>
      <c r="L26" s="36">
        <f>'[1]P1J1'!L26</f>
        <v>0</v>
      </c>
      <c r="M26" s="36">
        <f>'[1]P1J1'!M26</f>
        <v>0</v>
      </c>
      <c r="N26" s="36" t="str">
        <f t="shared" si="5"/>
        <v>  </v>
      </c>
      <c r="O26" s="36">
        <f>IF(G26=0,'[1]P1J1'!O26,'[1]P1J1'!O26+6)</f>
        <v>0</v>
      </c>
      <c r="P26" s="51">
        <f t="shared" si="6"/>
        <v>0</v>
      </c>
    </row>
    <row r="27" spans="2:16" ht="19.5" customHeight="1" thickBot="1">
      <c r="B27" s="60"/>
      <c r="C27" s="24"/>
      <c r="D27" s="24"/>
      <c r="E27" s="19"/>
      <c r="F27" s="20"/>
      <c r="G27" s="20"/>
      <c r="H27" s="20"/>
      <c r="I27" s="20"/>
      <c r="J27" s="21"/>
      <c r="K27" s="22"/>
      <c r="L27" s="61"/>
      <c r="M27" s="61"/>
      <c r="N27" s="22"/>
      <c r="O27" s="22"/>
      <c r="P27" s="18"/>
    </row>
    <row r="28" ht="12.75">
      <c r="C28" s="4"/>
    </row>
    <row r="29" spans="3:18" ht="12.75">
      <c r="C29" s="4"/>
      <c r="N29" t="s">
        <v>13</v>
      </c>
      <c r="O29" s="6">
        <f>'[1]P1J1'!O29</f>
        <v>44777</v>
      </c>
      <c r="R29" s="6"/>
    </row>
  </sheetData>
  <sheetProtection/>
  <mergeCells count="5">
    <mergeCell ref="R8:S8"/>
    <mergeCell ref="B1:P1"/>
    <mergeCell ref="B3:P3"/>
    <mergeCell ref="B4:P4"/>
    <mergeCell ref="B5:P5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70" r:id="rId1"/>
  <headerFooter alignWithMargins="0">
    <oddFooter>&amp;L&amp;"Arial,Gras"&amp;12Responsable de Ligue : Alain GADAIS (alain.gadais@bbox.fr)&amp;R&amp;"Arial,Gras"&amp;12Site Web : badboys.crbnbowling.fr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2011-09-23T08:38:43Z</cp:lastPrinted>
  <dcterms:created xsi:type="dcterms:W3CDTF">2006-10-13T21:16:31Z</dcterms:created>
  <dcterms:modified xsi:type="dcterms:W3CDTF">2022-10-03T15:15:07Z</dcterms:modified>
  <cp:category/>
  <cp:version/>
  <cp:contentType/>
  <cp:contentStatus/>
</cp:coreProperties>
</file>